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<sst xmlns="http://schemas.openxmlformats.org/spreadsheetml/2006/main" count="266" uniqueCount="100">
  <si>
    <t>AUTORITETI KONTRAKTOR</t>
  </si>
  <si>
    <t>AGJENCIA KOMBËTARE E BARNAVE DHE PAJISJEVE MJEKËSORE</t>
  </si>
  <si>
    <t>Nr</t>
  </si>
  <si>
    <t>Viti</t>
  </si>
  <si>
    <t>I ri / I modifikuar</t>
  </si>
  <si>
    <t>Objekti i Prokurimit</t>
  </si>
  <si>
    <t>Kontratë/ Marrëveshje kuadër</t>
  </si>
  <si>
    <t>Tipi i Kontratës (mall/punë/shërbim/ Marrëveshjes Kuadër</t>
  </si>
  <si>
    <t>Fondi i përllogaritur</t>
  </si>
  <si>
    <t>Burimi i Financimit (Buxheti i shtetit, të ardhurat, vetëf inancim etj)</t>
  </si>
  <si>
    <t>Vlera per secilin</t>
  </si>
  <si>
    <t>CPV Kod</t>
  </si>
  <si>
    <t>Koha e planifikuar për shpalljen e procedurës (muaji)</t>
  </si>
  <si>
    <t>Organi që zhvillon procedurën e prokurimit në rastin e procedurave të përqendruara</t>
  </si>
  <si>
    <t>Kontratë</t>
  </si>
  <si>
    <t>Buxheti i shtetit</t>
  </si>
  <si>
    <t>Shërbimi i ruajtjes dhe sigurise fizike me roje private</t>
  </si>
  <si>
    <t>mall</t>
  </si>
  <si>
    <t xml:space="preserve">Blerje materiale pastrimi </t>
  </si>
  <si>
    <t>Blerje pullash, kontrolli me elementë sigurie për barnat dhe aksesorët për shtypjen e tyre</t>
  </si>
  <si>
    <t>Blerje  tonerash</t>
  </si>
  <si>
    <t>Materialet e buta/ uniforma, peshqirë etj</t>
  </si>
  <si>
    <t>Sherbim per lidhje interneti USB Wireless</t>
  </si>
  <si>
    <t xml:space="preserve">Asgjësimi i barnave të skaduara" </t>
  </si>
  <si>
    <t>Shpenzimet e siguracionit të mjeteve të transportit</t>
  </si>
  <si>
    <t xml:space="preserve">Shpenzime për mirëmbajtjen dhe validimin e aparateve të laboratorit </t>
  </si>
  <si>
    <t>Riparim mirëmbajtje automjetesh</t>
  </si>
  <si>
    <t>Bileta Avioni</t>
  </si>
  <si>
    <t>Materiale shtypshkronje</t>
  </si>
  <si>
    <t xml:space="preserve">Materiale konsumi elektrike dhe hidraulike </t>
  </si>
  <si>
    <t>Blerje materialesh Laboratori/reagente qelqurina &amp; mat.mjekesore</t>
  </si>
  <si>
    <t>Blere goma automjete+bateri</t>
  </si>
  <si>
    <t>Rindertim dhe mirëmbajtje te faqes zyrtare ne internet, të institucionit www.akbpm.gov.al</t>
  </si>
  <si>
    <t>Blerje materiale kancelarie dhe letër</t>
  </si>
  <si>
    <t>Shërbime për riparimin dhe mirëmbajtjen e paisjeve të zyrave/kompjuter+printer</t>
  </si>
  <si>
    <t>Shërbim riparimi dhe mirëmbajtje e printerave termik tip Cab A2 për printimin e pullave të kontrollit te barnave</t>
  </si>
  <si>
    <t>Shërbim riparimi dhe mirëmbajtje për fotokopje</t>
  </si>
  <si>
    <t xml:space="preserve">Shërbim për mirëmbajtjen e Sistemit të Informacionit te rregjistrimit dhe kontrollit te barnave SLA
</t>
  </si>
  <si>
    <t>AKSHI</t>
  </si>
  <si>
    <t>AKBPM</t>
  </si>
  <si>
    <t>I RI</t>
  </si>
  <si>
    <t>Shërbim</t>
  </si>
  <si>
    <t>Blerje nën 100.000 lekë</t>
  </si>
  <si>
    <t>Prokurim me vlerë të vogël</t>
  </si>
  <si>
    <t>Shpenzime për situata/nevoja emergjente 100.000</t>
  </si>
  <si>
    <t>2019 -2020</t>
  </si>
  <si>
    <t>Fondi i përllogaritur pa Tvsh</t>
  </si>
  <si>
    <t>2019- 2023</t>
  </si>
  <si>
    <t>2019-2020</t>
  </si>
  <si>
    <t>Tipi i Kontratës (mall/punë/shërbim</t>
  </si>
  <si>
    <t>Vlera per secilin me Tvsh</t>
  </si>
  <si>
    <t>Mall</t>
  </si>
  <si>
    <t>Dhjetor</t>
  </si>
  <si>
    <t>Shpenzime siguracioni për mjetet e transportit</t>
  </si>
  <si>
    <t xml:space="preserve">66514110‐0 </t>
  </si>
  <si>
    <t>Materiale shtypshkrimi</t>
  </si>
  <si>
    <t xml:space="preserve">30197640‐4 </t>
  </si>
  <si>
    <t xml:space="preserve">50112000‐3 </t>
  </si>
  <si>
    <t>Mirembatje e faqes zyrtare ne internet te institucionit www.akbpm.gov.al</t>
  </si>
  <si>
    <t>Blerje materiale pastrimi</t>
  </si>
  <si>
    <t xml:space="preserve">39830000‐9 </t>
  </si>
  <si>
    <t>33199000‐1</t>
  </si>
  <si>
    <t>33696500‐0</t>
  </si>
  <si>
    <t>Blerje reagente</t>
  </si>
  <si>
    <t>Blerje materiale mjekesore</t>
  </si>
  <si>
    <t>33140000‐3</t>
  </si>
  <si>
    <t>Mirembajtje sistemi informatik i regjistrimit dhe kontrollit te barnave (SLA) - (2 vite)</t>
  </si>
  <si>
    <t>Shtator</t>
  </si>
  <si>
    <t xml:space="preserve">50324100‐3 </t>
  </si>
  <si>
    <t>Shërbim riparimi dhe mirëmbajtje e printerave termik tip Cab A2, për printimin e pullave të kontrollit të barnave</t>
  </si>
  <si>
    <t>50000000‐5</t>
  </si>
  <si>
    <t>72400000‐4</t>
  </si>
  <si>
    <t>DREJTOR</t>
  </si>
  <si>
    <t>Jetmira BEBEÇI</t>
  </si>
  <si>
    <t>Blerje materiale kancelarie</t>
  </si>
  <si>
    <t>ABP</t>
  </si>
  <si>
    <t>MK- 2 vite</t>
  </si>
  <si>
    <t>Blerje Tonera</t>
  </si>
  <si>
    <t xml:space="preserve">Shpenzime per mirembajtjen dhe validimin e aparaturave te laboratorit </t>
  </si>
  <si>
    <t>Blerje pulla kontrolli me elemente sigurie per barnat dhe aksesore per shtypjen e tyre</t>
  </si>
  <si>
    <t xml:space="preserve"> 22410000‐7 </t>
  </si>
  <si>
    <t>Përzgjedhje e ekspertit për përgatitjen e dokumentacionit lidhur me akreditimin e Laboratorit te Kontrollit te Barnave te AKBPM-se</t>
  </si>
  <si>
    <t>Riparim, mirembajtje e automjeteve të AKBPM</t>
  </si>
  <si>
    <t>Internet Wireless per 7 karta sim</t>
  </si>
  <si>
    <t>30125120-8</t>
  </si>
  <si>
    <t>30197630-1</t>
  </si>
  <si>
    <t>50000000-5</t>
  </si>
  <si>
    <t>79132000-8</t>
  </si>
  <si>
    <t>Blerje uniforma dhe materiale te buta</t>
  </si>
  <si>
    <t>Sherbime mirembajtjeje te Programit Financa 5</t>
  </si>
  <si>
    <t>98341110-9</t>
  </si>
  <si>
    <t>32430000-6</t>
  </si>
  <si>
    <t>REGJISTRI I PARASHIKIMEVE TË PROCEDURAVE TË PROKURIMIT PUBLIK PËR VITIN KALENDARIK 2021</t>
  </si>
  <si>
    <t>Lloji i procedurës së prokurimit /Minikontratë në kuadër të marrëveshjes kuadër/Amendament kontrate për nevojat e fillim viti</t>
  </si>
  <si>
    <t xml:space="preserve"> </t>
  </si>
  <si>
    <t>1.Ky format përdoret për t'u dërguar në Degën e Thesarit, dhe në institucionin qëndror që vë në dispozicion fondet buxhetor, nëse ka të tillë.</t>
  </si>
  <si>
    <t>Burimi i Financimit (Buxheti i shtetit, të ardhurat, vetëfinancim etj)</t>
  </si>
  <si>
    <t>Procedurë e Hapur</t>
  </si>
  <si>
    <t>Kërkesë për propozim</t>
  </si>
  <si>
    <t>Shërbime për riparimin dhe mirëmbajtjen e paisjeve të zyrave (shërbime mirëmbajtje fotokopje)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</si>
</sst>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/>
    </xf>
    <xf numFmtId="0" fontId="3" fillId="0" borderId="10" xfId="55" applyFont="1" applyFill="1" applyBorder="1" applyAlignment="1">
      <alignment horizontal="left" vertical="center" wrapText="1"/>
      <protection/>
    </xf>
    <xf numFmtId="0" fontId="46" fillId="0" borderId="0" xfId="0" applyFont="1" applyFill="1" applyAlignment="1">
      <alignment wrapText="1"/>
    </xf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43" fillId="0" borderId="10" xfId="42" applyNumberFormat="1" applyFont="1" applyFill="1" applyBorder="1" applyAlignment="1">
      <alignment horizontal="center" vertical="center"/>
    </xf>
    <xf numFmtId="164" fontId="43" fillId="0" borderId="0" xfId="42" applyNumberFormat="1" applyFont="1" applyFill="1" applyAlignment="1">
      <alignment horizontal="center" vertical="center"/>
    </xf>
    <xf numFmtId="164" fontId="43" fillId="0" borderId="10" xfId="42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center" wrapText="1"/>
      <protection/>
    </xf>
    <xf numFmtId="164" fontId="3" fillId="33" borderId="10" xfId="42" applyNumberFormat="1" applyFont="1" applyFill="1" applyBorder="1" applyAlignment="1">
      <alignment horizontal="right" vertical="center"/>
    </xf>
    <xf numFmtId="164" fontId="46" fillId="33" borderId="10" xfId="42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center" vertical="center"/>
    </xf>
    <xf numFmtId="164" fontId="46" fillId="33" borderId="10" xfId="42" applyNumberFormat="1" applyFont="1" applyFill="1" applyBorder="1" applyAlignment="1">
      <alignment horizontal="right" vertical="center" wrapText="1"/>
    </xf>
    <xf numFmtId="164" fontId="3" fillId="33" borderId="0" xfId="42" applyNumberFormat="1" applyFont="1" applyFill="1" applyAlignment="1">
      <alignment horizontal="right" vertical="center"/>
    </xf>
    <xf numFmtId="0" fontId="46" fillId="33" borderId="10" xfId="0" applyFont="1" applyFill="1" applyBorder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wrapText="1"/>
    </xf>
    <xf numFmtId="164" fontId="3" fillId="33" borderId="0" xfId="42" applyNumberFormat="1" applyFont="1" applyFill="1" applyBorder="1" applyAlignment="1">
      <alignment horizontal="right" vertical="center"/>
    </xf>
    <xf numFmtId="164" fontId="46" fillId="33" borderId="0" xfId="42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wrapText="1"/>
    </xf>
    <xf numFmtId="164" fontId="3" fillId="33" borderId="11" xfId="42" applyNumberFormat="1" applyFont="1" applyFill="1" applyBorder="1" applyAlignment="1">
      <alignment horizontal="right" vertical="center"/>
    </xf>
    <xf numFmtId="164" fontId="46" fillId="33" borderId="11" xfId="42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wrapText="1"/>
    </xf>
    <xf numFmtId="164" fontId="46" fillId="33" borderId="10" xfId="42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wrapText="1"/>
    </xf>
    <xf numFmtId="164" fontId="46" fillId="0" borderId="0" xfId="42" applyNumberFormat="1" applyFont="1" applyFill="1" applyBorder="1" applyAlignment="1">
      <alignment horizontal="center" vertical="center"/>
    </xf>
    <xf numFmtId="164" fontId="46" fillId="0" borderId="0" xfId="42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wrapText="1"/>
    </xf>
    <xf numFmtId="0" fontId="47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5.7109375" style="8" customWidth="1"/>
    <col min="2" max="2" width="10.7109375" style="8" customWidth="1"/>
    <col min="3" max="3" width="11.57421875" style="8" customWidth="1"/>
    <col min="4" max="4" width="51.00390625" style="8" customWidth="1"/>
    <col min="5" max="5" width="19.7109375" style="8" customWidth="1"/>
    <col min="6" max="6" width="23.00390625" style="8" customWidth="1"/>
    <col min="7" max="7" width="19.57421875" style="27" customWidth="1"/>
    <col min="8" max="8" width="22.8515625" style="8" bestFit="1" customWidth="1"/>
    <col min="9" max="9" width="16.421875" style="27" bestFit="1" customWidth="1"/>
    <col min="10" max="10" width="25.421875" style="29" customWidth="1"/>
    <col min="11" max="11" width="15.140625" style="27" customWidth="1"/>
    <col min="12" max="12" width="18.140625" style="8" customWidth="1"/>
    <col min="13" max="13" width="26.8515625" style="8" customWidth="1"/>
    <col min="14" max="16384" width="9.140625" style="8" customWidth="1"/>
  </cols>
  <sheetData>
    <row r="1" ht="15.75">
      <c r="A1" s="2"/>
    </row>
    <row r="3" spans="1:8" ht="15.75">
      <c r="A3" s="30"/>
      <c r="B3" s="31" t="s">
        <v>92</v>
      </c>
      <c r="C3" s="30"/>
      <c r="D3" s="30"/>
      <c r="E3" s="30"/>
      <c r="F3" s="30"/>
      <c r="H3" s="15"/>
    </row>
    <row r="5" spans="2:5" ht="15.75">
      <c r="B5" s="69" t="s">
        <v>0</v>
      </c>
      <c r="C5" s="69"/>
      <c r="D5" s="69"/>
      <c r="E5" s="69"/>
    </row>
    <row r="6" spans="2:6" ht="15.75">
      <c r="B6" s="69" t="s">
        <v>1</v>
      </c>
      <c r="C6" s="69"/>
      <c r="D6" s="69"/>
      <c r="E6" s="69"/>
      <c r="F6" s="32"/>
    </row>
    <row r="8" spans="1:20" s="35" customFormat="1" ht="110.25">
      <c r="A8" s="33" t="s">
        <v>2</v>
      </c>
      <c r="B8" s="33" t="s">
        <v>3</v>
      </c>
      <c r="C8" s="33" t="s">
        <v>4</v>
      </c>
      <c r="D8" s="33" t="s">
        <v>5</v>
      </c>
      <c r="E8" s="33" t="s">
        <v>6</v>
      </c>
      <c r="F8" s="33" t="s">
        <v>7</v>
      </c>
      <c r="G8" s="33" t="s">
        <v>8</v>
      </c>
      <c r="H8" s="33" t="s">
        <v>96</v>
      </c>
      <c r="I8" s="33" t="s">
        <v>10</v>
      </c>
      <c r="J8" s="33" t="s">
        <v>93</v>
      </c>
      <c r="K8" s="33" t="s">
        <v>11</v>
      </c>
      <c r="L8" s="33" t="s">
        <v>12</v>
      </c>
      <c r="M8" s="33" t="s">
        <v>13</v>
      </c>
      <c r="N8" s="34"/>
      <c r="O8" s="34"/>
      <c r="P8" s="34"/>
      <c r="Q8" s="34"/>
      <c r="R8" s="34"/>
      <c r="S8" s="34"/>
      <c r="T8" s="34"/>
    </row>
    <row r="9" spans="1:20" s="35" customFormat="1" ht="32.25" customHeight="1">
      <c r="A9" s="33">
        <v>1</v>
      </c>
      <c r="B9" s="36">
        <v>2021</v>
      </c>
      <c r="C9" s="36" t="s">
        <v>40</v>
      </c>
      <c r="D9" s="37" t="s">
        <v>79</v>
      </c>
      <c r="E9" s="36" t="s">
        <v>76</v>
      </c>
      <c r="F9" s="36" t="s">
        <v>51</v>
      </c>
      <c r="G9" s="38">
        <v>39480000</v>
      </c>
      <c r="H9" s="36" t="s">
        <v>15</v>
      </c>
      <c r="I9" s="38">
        <v>39480000</v>
      </c>
      <c r="J9" s="36" t="s">
        <v>97</v>
      </c>
      <c r="K9" s="36" t="s">
        <v>80</v>
      </c>
      <c r="L9" s="36" t="s">
        <v>67</v>
      </c>
      <c r="M9" s="36" t="s">
        <v>39</v>
      </c>
      <c r="N9" s="34"/>
      <c r="O9" s="34"/>
      <c r="P9" s="34"/>
      <c r="Q9" s="34"/>
      <c r="R9" s="34"/>
      <c r="S9" s="34"/>
      <c r="T9" s="34"/>
    </row>
    <row r="10" spans="1:13" s="44" customFormat="1" ht="33.75" customHeight="1">
      <c r="A10" s="39">
        <v>2</v>
      </c>
      <c r="B10" s="36">
        <v>2021</v>
      </c>
      <c r="C10" s="40" t="s">
        <v>40</v>
      </c>
      <c r="D10" s="41" t="s">
        <v>53</v>
      </c>
      <c r="E10" s="40" t="s">
        <v>14</v>
      </c>
      <c r="F10" s="40" t="s">
        <v>41</v>
      </c>
      <c r="G10" s="42">
        <v>114600</v>
      </c>
      <c r="H10" s="36" t="s">
        <v>15</v>
      </c>
      <c r="I10" s="43">
        <v>114600</v>
      </c>
      <c r="J10" s="36" t="s">
        <v>43</v>
      </c>
      <c r="K10" s="40" t="s">
        <v>54</v>
      </c>
      <c r="L10" s="40" t="s">
        <v>52</v>
      </c>
      <c r="M10" s="40" t="s">
        <v>39</v>
      </c>
    </row>
    <row r="11" spans="1:13" s="44" customFormat="1" ht="36" customHeight="1">
      <c r="A11" s="33">
        <v>3</v>
      </c>
      <c r="B11" s="36">
        <v>2021</v>
      </c>
      <c r="C11" s="40" t="s">
        <v>40</v>
      </c>
      <c r="D11" s="41" t="s">
        <v>82</v>
      </c>
      <c r="E11" s="40" t="s">
        <v>14</v>
      </c>
      <c r="F11" s="40" t="s">
        <v>41</v>
      </c>
      <c r="G11" s="42">
        <v>758532</v>
      </c>
      <c r="H11" s="36" t="s">
        <v>15</v>
      </c>
      <c r="I11" s="43">
        <v>758532</v>
      </c>
      <c r="J11" s="36" t="s">
        <v>43</v>
      </c>
      <c r="K11" s="45" t="s">
        <v>57</v>
      </c>
      <c r="L11" s="40" t="s">
        <v>52</v>
      </c>
      <c r="M11" s="40" t="s">
        <v>39</v>
      </c>
    </row>
    <row r="12" spans="1:13" s="44" customFormat="1" ht="35.25" customHeight="1">
      <c r="A12" s="39">
        <v>4</v>
      </c>
      <c r="B12" s="36">
        <v>2021</v>
      </c>
      <c r="C12" s="40" t="s">
        <v>40</v>
      </c>
      <c r="D12" s="41" t="s">
        <v>55</v>
      </c>
      <c r="E12" s="40" t="s">
        <v>14</v>
      </c>
      <c r="F12" s="40" t="s">
        <v>51</v>
      </c>
      <c r="G12" s="42">
        <v>36000</v>
      </c>
      <c r="H12" s="36" t="s">
        <v>15</v>
      </c>
      <c r="I12" s="43">
        <v>36000</v>
      </c>
      <c r="J12" s="40" t="s">
        <v>42</v>
      </c>
      <c r="K12" s="40" t="s">
        <v>56</v>
      </c>
      <c r="L12" s="40" t="s">
        <v>52</v>
      </c>
      <c r="M12" s="40" t="s">
        <v>39</v>
      </c>
    </row>
    <row r="13" spans="1:13" s="44" customFormat="1" ht="32.25" customHeight="1">
      <c r="A13" s="39">
        <v>6</v>
      </c>
      <c r="B13" s="36">
        <v>2021</v>
      </c>
      <c r="C13" s="40" t="s">
        <v>40</v>
      </c>
      <c r="D13" s="37" t="s">
        <v>58</v>
      </c>
      <c r="E13" s="40" t="s">
        <v>14</v>
      </c>
      <c r="F13" s="40" t="s">
        <v>41</v>
      </c>
      <c r="G13" s="42">
        <v>100000</v>
      </c>
      <c r="H13" s="36" t="s">
        <v>15</v>
      </c>
      <c r="I13" s="43">
        <v>100000</v>
      </c>
      <c r="J13" s="36" t="s">
        <v>43</v>
      </c>
      <c r="K13" s="40" t="s">
        <v>71</v>
      </c>
      <c r="L13" s="40" t="s">
        <v>52</v>
      </c>
      <c r="M13" s="40" t="s">
        <v>39</v>
      </c>
    </row>
    <row r="14" spans="1:13" s="44" customFormat="1" ht="31.5" customHeight="1">
      <c r="A14" s="33">
        <v>7</v>
      </c>
      <c r="B14" s="36">
        <v>2021</v>
      </c>
      <c r="C14" s="40" t="s">
        <v>40</v>
      </c>
      <c r="D14" s="37" t="s">
        <v>59</v>
      </c>
      <c r="E14" s="40" t="s">
        <v>14</v>
      </c>
      <c r="F14" s="40" t="s">
        <v>51</v>
      </c>
      <c r="G14" s="42">
        <v>680960</v>
      </c>
      <c r="H14" s="36" t="s">
        <v>15</v>
      </c>
      <c r="I14" s="46">
        <v>680960</v>
      </c>
      <c r="J14" s="36" t="s">
        <v>43</v>
      </c>
      <c r="K14" s="40" t="s">
        <v>60</v>
      </c>
      <c r="L14" s="40" t="s">
        <v>52</v>
      </c>
      <c r="M14" s="40" t="s">
        <v>39</v>
      </c>
    </row>
    <row r="15" spans="1:13" s="44" customFormat="1" ht="32.25" customHeight="1">
      <c r="A15" s="39">
        <v>8</v>
      </c>
      <c r="B15" s="36">
        <v>2021</v>
      </c>
      <c r="C15" s="40" t="s">
        <v>40</v>
      </c>
      <c r="D15" s="37" t="s">
        <v>88</v>
      </c>
      <c r="E15" s="40" t="s">
        <v>14</v>
      </c>
      <c r="F15" s="40" t="s">
        <v>51</v>
      </c>
      <c r="G15" s="42">
        <v>70000</v>
      </c>
      <c r="H15" s="36" t="s">
        <v>15</v>
      </c>
      <c r="I15" s="43">
        <v>70000</v>
      </c>
      <c r="J15" s="36" t="s">
        <v>42</v>
      </c>
      <c r="K15" s="40" t="s">
        <v>61</v>
      </c>
      <c r="L15" s="40" t="s">
        <v>52</v>
      </c>
      <c r="M15" s="40" t="s">
        <v>39</v>
      </c>
    </row>
    <row r="16" spans="1:13" s="44" customFormat="1" ht="28.5" customHeight="1">
      <c r="A16" s="33">
        <v>9</v>
      </c>
      <c r="B16" s="36">
        <v>2021</v>
      </c>
      <c r="C16" s="40" t="s">
        <v>40</v>
      </c>
      <c r="D16" s="37" t="s">
        <v>63</v>
      </c>
      <c r="E16" s="40" t="s">
        <v>14</v>
      </c>
      <c r="F16" s="40" t="s">
        <v>51</v>
      </c>
      <c r="G16" s="47">
        <v>726850</v>
      </c>
      <c r="H16" s="36" t="s">
        <v>15</v>
      </c>
      <c r="I16" s="43">
        <v>726850</v>
      </c>
      <c r="J16" s="36" t="s">
        <v>43</v>
      </c>
      <c r="K16" s="40" t="s">
        <v>62</v>
      </c>
      <c r="L16" s="40" t="s">
        <v>52</v>
      </c>
      <c r="M16" s="40" t="s">
        <v>39</v>
      </c>
    </row>
    <row r="17" spans="1:13" s="44" customFormat="1" ht="33.75" customHeight="1">
      <c r="A17" s="39">
        <v>10</v>
      </c>
      <c r="B17" s="36">
        <v>2021</v>
      </c>
      <c r="C17" s="40" t="s">
        <v>40</v>
      </c>
      <c r="D17" s="41" t="s">
        <v>64</v>
      </c>
      <c r="E17" s="40" t="s">
        <v>14</v>
      </c>
      <c r="F17" s="40" t="s">
        <v>51</v>
      </c>
      <c r="G17" s="42">
        <v>39000</v>
      </c>
      <c r="H17" s="36" t="s">
        <v>15</v>
      </c>
      <c r="I17" s="43">
        <v>39000</v>
      </c>
      <c r="J17" s="36" t="s">
        <v>42</v>
      </c>
      <c r="K17" s="40" t="s">
        <v>65</v>
      </c>
      <c r="L17" s="40" t="s">
        <v>52</v>
      </c>
      <c r="M17" s="40" t="s">
        <v>39</v>
      </c>
    </row>
    <row r="18" spans="1:13" s="44" customFormat="1" ht="39.75" customHeight="1">
      <c r="A18" s="33">
        <v>11</v>
      </c>
      <c r="B18" s="36">
        <v>2021</v>
      </c>
      <c r="C18" s="40" t="s">
        <v>40</v>
      </c>
      <c r="D18" s="37" t="s">
        <v>66</v>
      </c>
      <c r="E18" s="40" t="s">
        <v>76</v>
      </c>
      <c r="F18" s="40" t="s">
        <v>41</v>
      </c>
      <c r="G18" s="42">
        <v>7760000</v>
      </c>
      <c r="H18" s="36" t="s">
        <v>15</v>
      </c>
      <c r="I18" s="43">
        <v>7760000</v>
      </c>
      <c r="J18" s="36" t="s">
        <v>98</v>
      </c>
      <c r="K18" s="40" t="s">
        <v>68</v>
      </c>
      <c r="L18" s="40" t="s">
        <v>67</v>
      </c>
      <c r="M18" s="40" t="s">
        <v>38</v>
      </c>
    </row>
    <row r="19" spans="1:13" s="44" customFormat="1" ht="47.25" customHeight="1">
      <c r="A19" s="39">
        <v>12</v>
      </c>
      <c r="B19" s="36">
        <v>2021</v>
      </c>
      <c r="C19" s="40" t="s">
        <v>40</v>
      </c>
      <c r="D19" s="48" t="s">
        <v>69</v>
      </c>
      <c r="E19" s="40" t="s">
        <v>14</v>
      </c>
      <c r="F19" s="40" t="s">
        <v>41</v>
      </c>
      <c r="G19" s="42">
        <v>590000</v>
      </c>
      <c r="H19" s="36" t="s">
        <v>15</v>
      </c>
      <c r="I19" s="43">
        <v>590000</v>
      </c>
      <c r="J19" s="36" t="s">
        <v>43</v>
      </c>
      <c r="K19" s="40" t="s">
        <v>70</v>
      </c>
      <c r="L19" s="40" t="s">
        <v>52</v>
      </c>
      <c r="M19" s="40" t="s">
        <v>39</v>
      </c>
    </row>
    <row r="20" spans="1:13" s="44" customFormat="1" ht="32.25" customHeight="1">
      <c r="A20" s="33">
        <v>13</v>
      </c>
      <c r="B20" s="36">
        <v>2021</v>
      </c>
      <c r="C20" s="40" t="s">
        <v>40</v>
      </c>
      <c r="D20" s="48" t="s">
        <v>74</v>
      </c>
      <c r="E20" s="40" t="s">
        <v>76</v>
      </c>
      <c r="F20" s="40" t="s">
        <v>51</v>
      </c>
      <c r="G20" s="42">
        <v>2156800</v>
      </c>
      <c r="H20" s="36" t="s">
        <v>15</v>
      </c>
      <c r="I20" s="43">
        <v>2156800</v>
      </c>
      <c r="J20" s="36" t="s">
        <v>98</v>
      </c>
      <c r="K20" s="40" t="s">
        <v>85</v>
      </c>
      <c r="L20" s="40" t="s">
        <v>67</v>
      </c>
      <c r="M20" s="40" t="s">
        <v>75</v>
      </c>
    </row>
    <row r="21" spans="1:13" s="44" customFormat="1" ht="30.75" customHeight="1">
      <c r="A21" s="39">
        <v>14</v>
      </c>
      <c r="B21" s="49">
        <v>2021</v>
      </c>
      <c r="C21" s="50" t="s">
        <v>40</v>
      </c>
      <c r="D21" s="51" t="s">
        <v>77</v>
      </c>
      <c r="E21" s="50" t="s">
        <v>76</v>
      </c>
      <c r="F21" s="50" t="s">
        <v>51</v>
      </c>
      <c r="G21" s="52">
        <v>2058620</v>
      </c>
      <c r="H21" s="49" t="s">
        <v>15</v>
      </c>
      <c r="I21" s="53">
        <v>2058620</v>
      </c>
      <c r="J21" s="36" t="s">
        <v>98</v>
      </c>
      <c r="K21" s="50" t="s">
        <v>84</v>
      </c>
      <c r="L21" s="50" t="s">
        <v>67</v>
      </c>
      <c r="M21" s="50" t="s">
        <v>75</v>
      </c>
    </row>
    <row r="22" spans="1:13" s="44" customFormat="1" ht="33.75" customHeight="1">
      <c r="A22" s="33">
        <v>15</v>
      </c>
      <c r="B22" s="49">
        <v>2021</v>
      </c>
      <c r="C22" s="50" t="s">
        <v>40</v>
      </c>
      <c r="D22" s="54" t="s">
        <v>78</v>
      </c>
      <c r="E22" s="40" t="s">
        <v>76</v>
      </c>
      <c r="F22" s="50" t="s">
        <v>41</v>
      </c>
      <c r="G22" s="55">
        <v>6151980</v>
      </c>
      <c r="H22" s="49" t="s">
        <v>15</v>
      </c>
      <c r="I22" s="56">
        <v>6151980</v>
      </c>
      <c r="J22" s="36" t="s">
        <v>98</v>
      </c>
      <c r="K22" s="50" t="s">
        <v>86</v>
      </c>
      <c r="L22" s="50" t="s">
        <v>67</v>
      </c>
      <c r="M22" s="50" t="s">
        <v>39</v>
      </c>
    </row>
    <row r="23" spans="1:13" s="44" customFormat="1" ht="56.25" customHeight="1">
      <c r="A23" s="39">
        <v>18</v>
      </c>
      <c r="B23" s="36">
        <v>2021</v>
      </c>
      <c r="C23" s="40" t="s">
        <v>40</v>
      </c>
      <c r="D23" s="57" t="s">
        <v>81</v>
      </c>
      <c r="E23" s="40" t="s">
        <v>76</v>
      </c>
      <c r="F23" s="50" t="s">
        <v>41</v>
      </c>
      <c r="G23" s="42">
        <v>2750000</v>
      </c>
      <c r="H23" s="36" t="s">
        <v>15</v>
      </c>
      <c r="I23" s="43">
        <v>2750000</v>
      </c>
      <c r="J23" s="36" t="s">
        <v>98</v>
      </c>
      <c r="K23" s="40" t="s">
        <v>87</v>
      </c>
      <c r="L23" s="40" t="s">
        <v>67</v>
      </c>
      <c r="M23" s="40" t="s">
        <v>39</v>
      </c>
    </row>
    <row r="24" spans="1:13" s="44" customFormat="1" ht="21" customHeight="1">
      <c r="A24" s="39">
        <v>19</v>
      </c>
      <c r="B24" s="36">
        <v>2021</v>
      </c>
      <c r="C24" s="40" t="s">
        <v>40</v>
      </c>
      <c r="D24" s="48" t="s">
        <v>83</v>
      </c>
      <c r="E24" s="40" t="s">
        <v>14</v>
      </c>
      <c r="F24" s="50" t="s">
        <v>41</v>
      </c>
      <c r="G24" s="58">
        <v>100000</v>
      </c>
      <c r="H24" s="36" t="s">
        <v>15</v>
      </c>
      <c r="I24" s="43">
        <v>100000</v>
      </c>
      <c r="J24" s="36" t="s">
        <v>43</v>
      </c>
      <c r="K24" s="40" t="s">
        <v>91</v>
      </c>
      <c r="L24" s="40" t="s">
        <v>52</v>
      </c>
      <c r="M24" s="40" t="s">
        <v>39</v>
      </c>
    </row>
    <row r="25" spans="1:13" s="44" customFormat="1" ht="45.75" customHeight="1">
      <c r="A25" s="39">
        <v>20</v>
      </c>
      <c r="B25" s="36">
        <v>2021</v>
      </c>
      <c r="C25" s="40" t="s">
        <v>40</v>
      </c>
      <c r="D25" s="48" t="s">
        <v>99</v>
      </c>
      <c r="E25" s="40" t="s">
        <v>14</v>
      </c>
      <c r="F25" s="50" t="s">
        <v>41</v>
      </c>
      <c r="G25" s="58">
        <v>100000</v>
      </c>
      <c r="H25" s="36" t="s">
        <v>15</v>
      </c>
      <c r="I25" s="43">
        <v>100000</v>
      </c>
      <c r="J25" s="36" t="s">
        <v>42</v>
      </c>
      <c r="K25" s="40" t="s">
        <v>86</v>
      </c>
      <c r="L25" s="40" t="s">
        <v>52</v>
      </c>
      <c r="M25" s="40" t="s">
        <v>39</v>
      </c>
    </row>
    <row r="26" spans="1:13" s="44" customFormat="1" ht="35.25" customHeight="1">
      <c r="A26" s="39">
        <v>21</v>
      </c>
      <c r="B26" s="36">
        <v>2021</v>
      </c>
      <c r="C26" s="40" t="s">
        <v>40</v>
      </c>
      <c r="D26" s="48" t="s">
        <v>89</v>
      </c>
      <c r="E26" s="40" t="s">
        <v>14</v>
      </c>
      <c r="F26" s="40" t="s">
        <v>41</v>
      </c>
      <c r="G26" s="58">
        <v>120000</v>
      </c>
      <c r="H26" s="36" t="s">
        <v>15</v>
      </c>
      <c r="I26" s="43">
        <v>120000</v>
      </c>
      <c r="J26" s="36" t="s">
        <v>43</v>
      </c>
      <c r="K26" s="40" t="s">
        <v>90</v>
      </c>
      <c r="L26" s="40" t="s">
        <v>52</v>
      </c>
      <c r="M26" s="40" t="s">
        <v>39</v>
      </c>
    </row>
    <row r="27" spans="1:13" ht="17.25" customHeight="1">
      <c r="A27" s="59"/>
      <c r="B27" s="60"/>
      <c r="C27" s="61"/>
      <c r="D27" s="62"/>
      <c r="E27" s="61"/>
      <c r="F27" s="61"/>
      <c r="G27" s="63"/>
      <c r="H27" s="60"/>
      <c r="I27" s="64"/>
      <c r="J27" s="60"/>
      <c r="K27" s="65"/>
      <c r="L27" s="61"/>
      <c r="M27" s="61"/>
    </row>
    <row r="28" spans="1:13" ht="18.75" customHeight="1">
      <c r="A28" s="68" t="s">
        <v>95</v>
      </c>
      <c r="B28" s="68"/>
      <c r="C28" s="68"/>
      <c r="D28" s="68"/>
      <c r="E28" s="68"/>
      <c r="F28" s="68"/>
      <c r="G28" s="68"/>
      <c r="H28" s="60"/>
      <c r="I28" s="64"/>
      <c r="J28" s="26" t="s">
        <v>72</v>
      </c>
      <c r="K28" s="65"/>
      <c r="L28" s="61"/>
      <c r="M28" s="61"/>
    </row>
    <row r="29" spans="1:10" ht="15.75" customHeight="1">
      <c r="A29" s="2"/>
      <c r="J29" s="26"/>
    </row>
    <row r="30" ht="15.75">
      <c r="J30" s="26" t="s">
        <v>73</v>
      </c>
    </row>
    <row r="31" ht="115.5" customHeight="1">
      <c r="D31" s="66"/>
    </row>
    <row r="32" ht="15.75">
      <c r="J32" s="8"/>
    </row>
    <row r="33" spans="2:10" ht="15.75">
      <c r="B33" s="28" t="s">
        <v>94</v>
      </c>
      <c r="C33" s="28" t="s">
        <v>94</v>
      </c>
      <c r="J33" s="8"/>
    </row>
    <row r="34" spans="2:10" ht="15.75">
      <c r="B34" s="67" t="s">
        <v>94</v>
      </c>
      <c r="C34" s="67"/>
      <c r="E34" s="7"/>
      <c r="F34" s="7"/>
      <c r="I34" s="8"/>
      <c r="J34" s="8"/>
    </row>
    <row r="35" spans="2:9" ht="15.75">
      <c r="B35" s="67" t="s">
        <v>94</v>
      </c>
      <c r="C35" s="67"/>
      <c r="D35" s="6"/>
      <c r="E35" s="7"/>
      <c r="F35" s="7"/>
      <c r="G35" s="26"/>
      <c r="I35" s="8"/>
    </row>
    <row r="36" spans="2:9" ht="15.75">
      <c r="B36" s="67" t="s">
        <v>94</v>
      </c>
      <c r="C36" s="67"/>
      <c r="D36" s="6"/>
      <c r="E36" s="7"/>
      <c r="F36" s="7"/>
      <c r="I36" s="8"/>
    </row>
    <row r="37" spans="2:6" ht="15.75">
      <c r="B37" s="67" t="s">
        <v>94</v>
      </c>
      <c r="C37" s="67"/>
      <c r="D37" s="6"/>
      <c r="E37" s="7"/>
      <c r="F37" s="7"/>
    </row>
    <row r="38" spans="4:6" ht="15.75">
      <c r="D38" s="6"/>
      <c r="E38" s="7"/>
      <c r="F38" s="7"/>
    </row>
    <row r="39" spans="5:6" ht="15.75">
      <c r="E39" s="7"/>
      <c r="F39" s="7"/>
    </row>
  </sheetData>
  <sheetProtection/>
  <mergeCells count="7">
    <mergeCell ref="B34:C34"/>
    <mergeCell ref="B35:C35"/>
    <mergeCell ref="B37:C37"/>
    <mergeCell ref="B36:C36"/>
    <mergeCell ref="A28:G28"/>
    <mergeCell ref="B5:E5"/>
    <mergeCell ref="B6:E6"/>
  </mergeCells>
  <printOptions/>
  <pageMargins left="0.7" right="0.25" top="0.5" bottom="0.5" header="0.3" footer="0.3"/>
  <pageSetup fitToHeight="1" fitToWidth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">
      <selection activeCell="C31" sqref="B27:C31"/>
    </sheetView>
  </sheetViews>
  <sheetFormatPr defaultColWidth="9.140625" defaultRowHeight="15"/>
  <cols>
    <col min="1" max="1" width="5.7109375" style="1" customWidth="1"/>
    <col min="2" max="2" width="8.57421875" style="1" customWidth="1"/>
    <col min="3" max="3" width="63.8515625" style="1" customWidth="1"/>
    <col min="4" max="4" width="21.00390625" style="1" customWidth="1"/>
    <col min="5" max="5" width="18.00390625" style="1" customWidth="1"/>
    <col min="6" max="6" width="16.421875" style="1" bestFit="1" customWidth="1"/>
    <col min="7" max="7" width="22.8515625" style="1" bestFit="1" customWidth="1"/>
    <col min="8" max="16384" width="9.140625" style="1" customWidth="1"/>
  </cols>
  <sheetData>
    <row r="1" spans="1:9" ht="15">
      <c r="A1" s="12"/>
      <c r="B1" s="13"/>
      <c r="C1" s="4" t="s">
        <v>0</v>
      </c>
      <c r="D1" s="24"/>
      <c r="E1" s="25"/>
      <c r="F1" s="25"/>
      <c r="G1" s="25"/>
      <c r="H1" s="25"/>
      <c r="I1" s="25"/>
    </row>
    <row r="2" spans="3:9" ht="15.75">
      <c r="C2" s="14" t="s">
        <v>1</v>
      </c>
      <c r="D2" s="24"/>
      <c r="E2" s="26"/>
      <c r="F2" s="25"/>
      <c r="G2" s="25"/>
      <c r="H2" s="25"/>
      <c r="I2" s="25"/>
    </row>
    <row r="3" spans="1:14" s="4" customFormat="1" ht="63">
      <c r="A3" s="22" t="s">
        <v>2</v>
      </c>
      <c r="B3" s="22" t="s">
        <v>3</v>
      </c>
      <c r="C3" s="22" t="s">
        <v>5</v>
      </c>
      <c r="D3" s="22" t="s">
        <v>49</v>
      </c>
      <c r="E3" s="22" t="s">
        <v>46</v>
      </c>
      <c r="F3" s="22" t="s">
        <v>50</v>
      </c>
      <c r="G3" s="22" t="s">
        <v>9</v>
      </c>
      <c r="H3" s="3"/>
      <c r="I3" s="3"/>
      <c r="J3" s="3"/>
      <c r="K3" s="3"/>
      <c r="L3" s="3"/>
      <c r="M3" s="3"/>
      <c r="N3" s="3"/>
    </row>
    <row r="4" spans="1:7" ht="31.5">
      <c r="A4" s="21">
        <v>1</v>
      </c>
      <c r="B4" s="16">
        <v>2019</v>
      </c>
      <c r="C4" s="10" t="s">
        <v>32</v>
      </c>
      <c r="D4" s="9" t="s">
        <v>41</v>
      </c>
      <c r="E4" s="18">
        <f>200000/1.2</f>
        <v>166666.6666666667</v>
      </c>
      <c r="F4" s="20">
        <f aca="true" t="shared" si="0" ref="F4:F25">SUM(E4)*1.2</f>
        <v>200000.00000000003</v>
      </c>
      <c r="G4" s="16" t="s">
        <v>15</v>
      </c>
    </row>
    <row r="5" spans="1:7" ht="30">
      <c r="A5" s="21">
        <v>2</v>
      </c>
      <c r="B5" s="16" t="s">
        <v>45</v>
      </c>
      <c r="C5" s="5" t="s">
        <v>16</v>
      </c>
      <c r="D5" s="9" t="s">
        <v>41</v>
      </c>
      <c r="E5" s="18">
        <f>4000000/1.2</f>
        <v>3333333.3333333335</v>
      </c>
      <c r="F5" s="20">
        <f t="shared" si="0"/>
        <v>4000000</v>
      </c>
      <c r="G5" s="16" t="s">
        <v>15</v>
      </c>
    </row>
    <row r="6" spans="1:7" ht="15.75">
      <c r="A6" s="21">
        <v>3</v>
      </c>
      <c r="B6" s="16">
        <v>2019</v>
      </c>
      <c r="C6" s="5" t="s">
        <v>33</v>
      </c>
      <c r="D6" s="9" t="s">
        <v>17</v>
      </c>
      <c r="E6" s="18">
        <f>1114000/1.2</f>
        <v>928333.3333333334</v>
      </c>
      <c r="F6" s="20">
        <f t="shared" si="0"/>
        <v>1114000</v>
      </c>
      <c r="G6" s="16" t="s">
        <v>15</v>
      </c>
    </row>
    <row r="7" spans="1:7" ht="15.75">
      <c r="A7" s="21">
        <v>4</v>
      </c>
      <c r="B7" s="16">
        <v>2019</v>
      </c>
      <c r="C7" s="10" t="s">
        <v>18</v>
      </c>
      <c r="D7" s="9" t="s">
        <v>17</v>
      </c>
      <c r="E7" s="18">
        <f>535000/1.2</f>
        <v>445833.3333333334</v>
      </c>
      <c r="F7" s="20">
        <f t="shared" si="0"/>
        <v>535000</v>
      </c>
      <c r="G7" s="16" t="s">
        <v>15</v>
      </c>
    </row>
    <row r="8" spans="1:7" ht="31.5">
      <c r="A8" s="21">
        <v>5</v>
      </c>
      <c r="B8" s="16" t="s">
        <v>48</v>
      </c>
      <c r="C8" s="5" t="s">
        <v>19</v>
      </c>
      <c r="D8" s="9" t="s">
        <v>17</v>
      </c>
      <c r="E8" s="18">
        <f>23574000/1.2</f>
        <v>19645000</v>
      </c>
      <c r="F8" s="20">
        <f t="shared" si="0"/>
        <v>23574000</v>
      </c>
      <c r="G8" s="16" t="s">
        <v>15</v>
      </c>
    </row>
    <row r="9" spans="1:7" ht="15.75">
      <c r="A9" s="21">
        <v>6</v>
      </c>
      <c r="B9" s="16">
        <v>2019</v>
      </c>
      <c r="C9" s="10" t="s">
        <v>20</v>
      </c>
      <c r="D9" s="9" t="s">
        <v>17</v>
      </c>
      <c r="E9" s="18">
        <f>3715000/1.2</f>
        <v>3095833.3333333335</v>
      </c>
      <c r="F9" s="20">
        <f t="shared" si="0"/>
        <v>3715000</v>
      </c>
      <c r="G9" s="16" t="s">
        <v>15</v>
      </c>
    </row>
    <row r="10" spans="1:7" ht="15.75">
      <c r="A10" s="21">
        <v>7</v>
      </c>
      <c r="B10" s="16">
        <v>2019</v>
      </c>
      <c r="C10" s="10" t="s">
        <v>28</v>
      </c>
      <c r="D10" s="9" t="s">
        <v>17</v>
      </c>
      <c r="E10" s="18">
        <f>106000/1.2</f>
        <v>88333.33333333334</v>
      </c>
      <c r="F10" s="20">
        <f t="shared" si="0"/>
        <v>106000.00000000001</v>
      </c>
      <c r="G10" s="16" t="s">
        <v>15</v>
      </c>
    </row>
    <row r="11" spans="1:7" ht="15.75">
      <c r="A11" s="21">
        <v>8</v>
      </c>
      <c r="B11" s="16">
        <v>2019</v>
      </c>
      <c r="C11" s="10" t="s">
        <v>30</v>
      </c>
      <c r="D11" s="9" t="s">
        <v>17</v>
      </c>
      <c r="E11" s="18">
        <f>1572000/1.2</f>
        <v>1310000</v>
      </c>
      <c r="F11" s="20">
        <f t="shared" si="0"/>
        <v>1572000</v>
      </c>
      <c r="G11" s="16" t="s">
        <v>15</v>
      </c>
    </row>
    <row r="12" spans="1:7" ht="15.75">
      <c r="A12" s="21">
        <v>9</v>
      </c>
      <c r="B12" s="16">
        <v>2019</v>
      </c>
      <c r="C12" s="10" t="s">
        <v>21</v>
      </c>
      <c r="D12" s="9" t="s">
        <v>17</v>
      </c>
      <c r="E12" s="19">
        <f>86000/1.2</f>
        <v>71666.66666666667</v>
      </c>
      <c r="F12" s="20">
        <f t="shared" si="0"/>
        <v>86000</v>
      </c>
      <c r="G12" s="16" t="s">
        <v>15</v>
      </c>
    </row>
    <row r="13" spans="1:7" ht="15.75">
      <c r="A13" s="21">
        <v>10</v>
      </c>
      <c r="B13" s="16">
        <v>2019</v>
      </c>
      <c r="C13" s="5" t="s">
        <v>22</v>
      </c>
      <c r="D13" s="9" t="s">
        <v>41</v>
      </c>
      <c r="E13" s="18">
        <f>3500*12</f>
        <v>42000</v>
      </c>
      <c r="F13" s="20">
        <f t="shared" si="0"/>
        <v>50400</v>
      </c>
      <c r="G13" s="16" t="s">
        <v>15</v>
      </c>
    </row>
    <row r="14" spans="1:7" ht="15.75">
      <c r="A14" s="21">
        <v>11</v>
      </c>
      <c r="B14" s="16">
        <v>2019</v>
      </c>
      <c r="C14" s="10" t="s">
        <v>23</v>
      </c>
      <c r="D14" s="9" t="s">
        <v>41</v>
      </c>
      <c r="E14" s="18">
        <f>360000/1.2</f>
        <v>300000</v>
      </c>
      <c r="F14" s="20">
        <f t="shared" si="0"/>
        <v>360000</v>
      </c>
      <c r="G14" s="16" t="s">
        <v>15</v>
      </c>
    </row>
    <row r="15" spans="1:7" ht="15.75">
      <c r="A15" s="21">
        <v>12</v>
      </c>
      <c r="B15" s="16">
        <v>2019</v>
      </c>
      <c r="C15" s="10" t="s">
        <v>24</v>
      </c>
      <c r="D15" s="9" t="s">
        <v>41</v>
      </c>
      <c r="E15" s="18">
        <f>100000/1.2</f>
        <v>83333.33333333334</v>
      </c>
      <c r="F15" s="20">
        <f t="shared" si="0"/>
        <v>100000.00000000001</v>
      </c>
      <c r="G15" s="16" t="s">
        <v>15</v>
      </c>
    </row>
    <row r="16" spans="1:7" ht="15.75">
      <c r="A16" s="21">
        <v>13</v>
      </c>
      <c r="B16" s="16">
        <v>2019</v>
      </c>
      <c r="C16" s="10" t="s">
        <v>25</v>
      </c>
      <c r="D16" s="9" t="s">
        <v>41</v>
      </c>
      <c r="E16" s="18">
        <f>2217000/1.2</f>
        <v>1847500</v>
      </c>
      <c r="F16" s="20">
        <f t="shared" si="0"/>
        <v>2217000</v>
      </c>
      <c r="G16" s="16" t="s">
        <v>15</v>
      </c>
    </row>
    <row r="17" spans="1:7" ht="15.75">
      <c r="A17" s="21">
        <v>14</v>
      </c>
      <c r="B17" s="16">
        <v>2019</v>
      </c>
      <c r="C17" s="5" t="s">
        <v>26</v>
      </c>
      <c r="D17" s="9" t="s">
        <v>41</v>
      </c>
      <c r="E17" s="18">
        <f>1441920/1.2</f>
        <v>1201600</v>
      </c>
      <c r="F17" s="20">
        <f t="shared" si="0"/>
        <v>1441920</v>
      </c>
      <c r="G17" s="16" t="s">
        <v>15</v>
      </c>
    </row>
    <row r="18" spans="1:7" ht="15.75">
      <c r="A18" s="21">
        <v>15</v>
      </c>
      <c r="B18" s="16">
        <v>2019</v>
      </c>
      <c r="C18" s="5" t="s">
        <v>31</v>
      </c>
      <c r="D18" s="9" t="s">
        <v>17</v>
      </c>
      <c r="E18" s="18">
        <f>370000/1.2</f>
        <v>308333.3333333334</v>
      </c>
      <c r="F18" s="20">
        <f t="shared" si="0"/>
        <v>370000.00000000006</v>
      </c>
      <c r="G18" s="16" t="s">
        <v>15</v>
      </c>
    </row>
    <row r="19" spans="1:7" ht="15.75">
      <c r="A19" s="21">
        <v>16</v>
      </c>
      <c r="B19" s="16">
        <v>2019</v>
      </c>
      <c r="C19" s="10" t="s">
        <v>29</v>
      </c>
      <c r="D19" s="9" t="s">
        <v>17</v>
      </c>
      <c r="E19" s="18">
        <f>300000/1.2</f>
        <v>250000</v>
      </c>
      <c r="F19" s="20">
        <f t="shared" si="0"/>
        <v>300000</v>
      </c>
      <c r="G19" s="16" t="s">
        <v>15</v>
      </c>
    </row>
    <row r="20" spans="1:7" ht="31.5">
      <c r="A20" s="21">
        <v>17</v>
      </c>
      <c r="B20" s="16">
        <v>2019</v>
      </c>
      <c r="C20" s="10" t="s">
        <v>34</v>
      </c>
      <c r="D20" s="9" t="s">
        <v>41</v>
      </c>
      <c r="E20" s="18">
        <f>360000/1.2</f>
        <v>300000</v>
      </c>
      <c r="F20" s="20">
        <f t="shared" si="0"/>
        <v>360000</v>
      </c>
      <c r="G20" s="16" t="s">
        <v>15</v>
      </c>
    </row>
    <row r="21" spans="1:7" ht="31.5">
      <c r="A21" s="21">
        <v>18</v>
      </c>
      <c r="B21" s="16" t="s">
        <v>48</v>
      </c>
      <c r="C21" s="10" t="s">
        <v>35</v>
      </c>
      <c r="D21" s="9" t="s">
        <v>41</v>
      </c>
      <c r="E21" s="18">
        <f>708000/1.2</f>
        <v>590000</v>
      </c>
      <c r="F21" s="20">
        <f t="shared" si="0"/>
        <v>708000</v>
      </c>
      <c r="G21" s="16" t="s">
        <v>15</v>
      </c>
    </row>
    <row r="22" spans="1:7" ht="15.75">
      <c r="A22" s="21">
        <v>19</v>
      </c>
      <c r="B22" s="16">
        <v>2019</v>
      </c>
      <c r="C22" s="10" t="s">
        <v>36</v>
      </c>
      <c r="D22" s="9" t="s">
        <v>41</v>
      </c>
      <c r="E22" s="18">
        <f>250000/1.2</f>
        <v>208333.33333333334</v>
      </c>
      <c r="F22" s="20">
        <f t="shared" si="0"/>
        <v>250000</v>
      </c>
      <c r="G22" s="16" t="s">
        <v>15</v>
      </c>
    </row>
    <row r="23" spans="1:7" ht="15.75">
      <c r="A23" s="21">
        <v>20</v>
      </c>
      <c r="B23" s="16">
        <v>2019</v>
      </c>
      <c r="C23" s="5" t="s">
        <v>27</v>
      </c>
      <c r="D23" s="9" t="s">
        <v>41</v>
      </c>
      <c r="E23" s="18">
        <f>100000/1.2</f>
        <v>83333.33333333334</v>
      </c>
      <c r="F23" s="20">
        <f t="shared" si="0"/>
        <v>100000.00000000001</v>
      </c>
      <c r="G23" s="16" t="s">
        <v>15</v>
      </c>
    </row>
    <row r="24" spans="1:7" ht="36" customHeight="1">
      <c r="A24" s="21">
        <v>21</v>
      </c>
      <c r="B24" s="16" t="s">
        <v>47</v>
      </c>
      <c r="C24" s="10" t="s">
        <v>37</v>
      </c>
      <c r="D24" s="9" t="s">
        <v>41</v>
      </c>
      <c r="E24" s="18">
        <f>1611000/1.2</f>
        <v>1342500</v>
      </c>
      <c r="F24" s="20">
        <f t="shared" si="0"/>
        <v>1611000</v>
      </c>
      <c r="G24" s="16" t="s">
        <v>15</v>
      </c>
    </row>
    <row r="25" spans="1:7" ht="15.75">
      <c r="A25" s="21">
        <v>22</v>
      </c>
      <c r="B25" s="16">
        <v>2019</v>
      </c>
      <c r="C25" s="17" t="s">
        <v>44</v>
      </c>
      <c r="D25" s="9" t="s">
        <v>41</v>
      </c>
      <c r="E25" s="18">
        <v>100000</v>
      </c>
      <c r="F25" s="20">
        <f t="shared" si="0"/>
        <v>120000</v>
      </c>
      <c r="G25" s="16" t="s">
        <v>15</v>
      </c>
    </row>
    <row r="27" spans="1:3" ht="15">
      <c r="A27" s="11"/>
      <c r="B27" s="11"/>
      <c r="C27" s="11"/>
    </row>
    <row r="28" spans="1:5" ht="15.75">
      <c r="A28" s="11"/>
      <c r="B28" s="11"/>
      <c r="C28" s="23"/>
      <c r="D28" s="7"/>
      <c r="E28" s="2"/>
    </row>
    <row r="29" spans="1:5" ht="15.75">
      <c r="A29" s="11"/>
      <c r="B29" s="11"/>
      <c r="C29" s="11"/>
      <c r="D29" s="7"/>
      <c r="E29" s="8"/>
    </row>
    <row r="30" spans="1:4" ht="15.75">
      <c r="A30" s="11"/>
      <c r="B30" s="11"/>
      <c r="C30" s="23"/>
      <c r="D30" s="7"/>
    </row>
    <row r="31" spans="1:4" ht="15.75">
      <c r="A31" s="11"/>
      <c r="B31" s="11"/>
      <c r="C31" s="23"/>
      <c r="D31" s="7"/>
    </row>
    <row r="32" spans="4:5" ht="15.75">
      <c r="D32" s="7"/>
      <c r="E32" s="8"/>
    </row>
  </sheetData>
  <sheetProtection/>
  <printOptions/>
  <pageMargins left="0.7" right="0.7" top="0.75" bottom="0.75" header="0.3" footer="0.3"/>
  <pageSetup fitToHeight="0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</dc:creator>
  <cp:keywords/>
  <dc:description/>
  <cp:lastModifiedBy>User</cp:lastModifiedBy>
  <cp:lastPrinted>2021-02-08T10:58:14Z</cp:lastPrinted>
  <dcterms:created xsi:type="dcterms:W3CDTF">2018-02-01T07:47:45Z</dcterms:created>
  <dcterms:modified xsi:type="dcterms:W3CDTF">2021-03-24T15:31:05Z</dcterms:modified>
  <cp:category/>
  <cp:version/>
  <cp:contentType/>
  <cp:contentStatus/>
</cp:coreProperties>
</file>